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Clarke Consulting\Desktop\"/>
    </mc:Choice>
  </mc:AlternateContent>
  <bookViews>
    <workbookView xWindow="0" yWindow="0" windowWidth="22635" windowHeight="7305"/>
    <workbookView xWindow="0" yWindow="0" windowWidth="28800" windowHeight="12435"/>
  </bookViews>
  <sheets>
    <sheet name="District Results" sheetId="1" r:id="rId1"/>
    <sheet name="Charts" sheetId="5" r:id="rId2"/>
    <sheet name="Category Descriptions" sheetId="3" r:id="rId3"/>
  </sheets>
  <definedNames>
    <definedName name="_xlnm._FilterDatabase" localSheetId="0" hidden="1">'District Results'!$A$3:$H$16</definedName>
    <definedName name="Categories">'Category Descriptions'!$A$2:$A$7</definedName>
    <definedName name="D1_Lodges">'District Results'!$B$4:$B$16</definedName>
    <definedName name="D2_Lodges">'District Results'!$B$4:$B$16</definedName>
    <definedName name="Lodges">'District Results'!$B$4:$B$18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4" i="5" l="1"/>
  <c r="J4" i="5"/>
  <c r="I5" i="5"/>
  <c r="J5" i="5"/>
  <c r="I6" i="5"/>
  <c r="J6" i="5"/>
  <c r="I7" i="5"/>
  <c r="J7" i="5"/>
  <c r="I8" i="5"/>
  <c r="J8" i="5"/>
  <c r="J3" i="5"/>
  <c r="I3" i="5"/>
  <c r="G4" i="5"/>
  <c r="G5" i="5"/>
  <c r="G6" i="5"/>
  <c r="G7" i="5"/>
  <c r="G8" i="5"/>
  <c r="G3" i="5"/>
  <c r="F4" i="5"/>
  <c r="F5" i="5"/>
  <c r="F6" i="5"/>
  <c r="F7" i="5"/>
  <c r="F8" i="5"/>
  <c r="F3" i="5"/>
  <c r="G6" i="1"/>
  <c r="G7" i="1"/>
  <c r="G9" i="1"/>
  <c r="G10" i="1"/>
  <c r="G11" i="1"/>
  <c r="G12" i="1"/>
  <c r="G13" i="1"/>
  <c r="G14" i="1"/>
  <c r="G16" i="1"/>
  <c r="G4" i="1"/>
  <c r="C4" i="5"/>
  <c r="M4" i="5" s="1"/>
  <c r="C5" i="5"/>
  <c r="M5" i="5" s="1"/>
  <c r="C6" i="5"/>
  <c r="M6" i="5" s="1"/>
  <c r="C7" i="5"/>
  <c r="C8" i="5"/>
  <c r="M8" i="5" s="1"/>
  <c r="C3" i="5"/>
  <c r="M3" i="5" s="1"/>
  <c r="B4" i="5"/>
  <c r="B5" i="5"/>
  <c r="B6" i="5"/>
  <c r="L6" i="5" s="1"/>
  <c r="B7" i="5"/>
  <c r="B8" i="5"/>
  <c r="B3" i="5"/>
  <c r="L3" i="5" l="1"/>
  <c r="N3" i="5" s="1"/>
  <c r="L5" i="5"/>
  <c r="N5" i="5" s="1"/>
  <c r="M7" i="5"/>
  <c r="P5" i="5" s="1"/>
  <c r="N6" i="5"/>
  <c r="D8" i="5"/>
  <c r="D4" i="5"/>
  <c r="L8" i="5"/>
  <c r="L4" i="5"/>
  <c r="D7" i="5"/>
  <c r="L7" i="5"/>
  <c r="D6" i="5"/>
  <c r="D3" i="5"/>
  <c r="D5" i="5"/>
  <c r="P4" i="5" l="1"/>
  <c r="P3" i="5"/>
  <c r="P6" i="5"/>
  <c r="P7" i="5"/>
  <c r="P8" i="5"/>
  <c r="O3" i="5"/>
  <c r="N4" i="5"/>
  <c r="O4" i="5"/>
  <c r="N8" i="5"/>
  <c r="O8" i="5"/>
  <c r="O5" i="5"/>
  <c r="O6" i="5"/>
  <c r="N7" i="5"/>
  <c r="O7" i="5"/>
  <c r="Q6" i="5" l="1"/>
  <c r="Q4" i="5"/>
  <c r="Q7" i="5"/>
  <c r="Q8" i="5"/>
  <c r="Q3" i="5"/>
  <c r="Q5" i="5"/>
</calcChain>
</file>

<file path=xl/sharedStrings.xml><?xml version="1.0" encoding="utf-8"?>
<sst xmlns="http://schemas.openxmlformats.org/spreadsheetml/2006/main" count="119" uniqueCount="47">
  <si>
    <t>District</t>
  </si>
  <si>
    <t>Lodge</t>
  </si>
  <si>
    <t>Priority 1</t>
  </si>
  <si>
    <t>Priority 2</t>
  </si>
  <si>
    <t>Priority 3</t>
  </si>
  <si>
    <t>Category</t>
  </si>
  <si>
    <t>Ashlar 564</t>
  </si>
  <si>
    <t>Category 3: Structural</t>
  </si>
  <si>
    <t>Category 6: Charitable</t>
  </si>
  <si>
    <t>Category 2: Academic</t>
  </si>
  <si>
    <t>Category 1: Ritual</t>
  </si>
  <si>
    <t>Category 5: Social</t>
  </si>
  <si>
    <t>Category 4: District Engagement</t>
  </si>
  <si>
    <t>Defenders 590</t>
  </si>
  <si>
    <t>Ionic 526</t>
  </si>
  <si>
    <t>Luxor Daylight 741</t>
  </si>
  <si>
    <t>Dalhousie 52</t>
  </si>
  <si>
    <t>Madawaska 196</t>
  </si>
  <si>
    <t>Bytown 721</t>
  </si>
  <si>
    <t>Chaudiere 264</t>
  </si>
  <si>
    <t>(The) Builders' 177</t>
  </si>
  <si>
    <t>Yes</t>
  </si>
  <si>
    <t>Bonnechere 433</t>
  </si>
  <si>
    <t>Cobden 459</t>
  </si>
  <si>
    <t>Pembroke 128</t>
  </si>
  <si>
    <t>Renfrew 122</t>
  </si>
  <si>
    <t>Includes Paper Ballots?</t>
  </si>
  <si>
    <t>No</t>
  </si>
  <si>
    <t>Ottawa District 1 &amp; 2 Retention Pilot Project Results</t>
  </si>
  <si>
    <t>2016/2017</t>
  </si>
  <si>
    <t>Confidence Level in Results</t>
  </si>
  <si>
    <t>High</t>
  </si>
  <si>
    <t>None</t>
  </si>
  <si>
    <t>Low</t>
  </si>
  <si>
    <t>Moderate</t>
  </si>
  <si>
    <t>Top Priority</t>
  </si>
  <si>
    <t>Combined</t>
  </si>
  <si>
    <t>How Many Others Like Me?</t>
  </si>
  <si>
    <t>District 1</t>
  </si>
  <si>
    <t>District 2</t>
  </si>
  <si>
    <t>2nd</t>
  </si>
  <si>
    <t>3rd</t>
  </si>
  <si>
    <t>Weighted Ranking</t>
  </si>
  <si>
    <t>Weighted Points</t>
  </si>
  <si>
    <t>N/A</t>
  </si>
  <si>
    <t>N/a</t>
  </si>
  <si>
    <t>DISTRICT 2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</si>
</sst>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E9299"/>
        <bgColor indexed="64"/>
      </patternFill>
    </fill>
    <fill>
      <patternFill patternType="solid">
        <fgColor rgb="FFB381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6" borderId="0" xfId="0" applyFont="1" applyFill="1" applyBorder="1" applyAlignment="1">
      <alignment wrapText="1"/>
    </xf>
    <xf numFmtId="0" fontId="2" fillId="7" borderId="0" xfId="0" applyFont="1" applyFill="1" applyBorder="1" applyAlignment="1">
      <alignment wrapText="1"/>
    </xf>
    <xf numFmtId="0" fontId="3" fillId="0" borderId="0" xfId="0" applyFont="1" applyAlignment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10" borderId="0" xfId="0" applyFont="1" applyFill="1" applyBorder="1" applyAlignment="1">
      <alignment wrapText="1"/>
    </xf>
    <xf numFmtId="0" fontId="0" fillId="8" borderId="8" xfId="0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18"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B381D9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381D9"/>
      <color rgb="FFEE9299"/>
      <color rgb="FFCC00FF"/>
      <color rgb="FFED87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Priorities of District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Charts!$B$2</c:f>
              <c:strCache>
                <c:ptCount val="1"/>
                <c:pt idx="0">
                  <c:v>Top Priority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0AD-474B-92FE-FE9FC4F51E3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0AD-474B-92FE-FE9FC4F51E3D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0AD-474B-92FE-FE9FC4F51E3D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0AD-474B-92FE-FE9FC4F51E3D}"/>
              </c:ext>
            </c:extLst>
          </c:dPt>
          <c:dPt>
            <c:idx val="4"/>
            <c:bubble3D val="0"/>
            <c:spPr>
              <a:solidFill>
                <a:srgbClr val="B381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0AD-474B-92FE-FE9FC4F51E3D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0AD-474B-92FE-FE9FC4F51E3D}"/>
              </c:ext>
            </c:extLst>
          </c:dPt>
          <c:dLbls>
            <c:dLbl>
              <c:idx val="0"/>
              <c:layout>
                <c:manualLayout>
                  <c:x val="3.9744490760858876E-2"/>
                  <c:y val="-0.135593198404458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AD-474B-92FE-FE9FC4F51E3D}"/>
                </c:ext>
              </c:extLst>
            </c:dLbl>
            <c:dLbl>
              <c:idx val="1"/>
              <c:layout>
                <c:manualLayout>
                  <c:x val="2.6496327173905918E-2"/>
                  <c:y val="9.8613235203242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AD-474B-92FE-FE9FC4F51E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AD-474B-92FE-FE9FC4F51E3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AD-474B-92FE-FE9FC4F51E3D}"/>
                </c:ext>
              </c:extLst>
            </c:dLbl>
            <c:dLbl>
              <c:idx val="4"/>
              <c:layout>
                <c:manualLayout>
                  <c:x val="-2.2711137577633642E-2"/>
                  <c:y val="-7.3959926402431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0AD-474B-92FE-FE9FC4F51E3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Category 1: Ritual</c:v>
                </c:pt>
                <c:pt idx="1">
                  <c:v>Category 2: Academic</c:v>
                </c:pt>
                <c:pt idx="2">
                  <c:v>Category 3: Structural</c:v>
                </c:pt>
                <c:pt idx="3">
                  <c:v>Category 4: District Engagement</c:v>
                </c:pt>
                <c:pt idx="4">
                  <c:v>Category 5: Social</c:v>
                </c:pt>
                <c:pt idx="5">
                  <c:v>Category 6: Charitable</c:v>
                </c:pt>
              </c:strCache>
            </c:strRef>
          </c:cat>
          <c:val>
            <c:numRef>
              <c:f>Charts!$B$3:$B$8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0AD-474B-92FE-FE9FC4F51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Priorities of District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Charts!$C$2</c:f>
              <c:strCache>
                <c:ptCount val="1"/>
                <c:pt idx="0">
                  <c:v>Top Priority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64-4B8F-926D-BFB5F81883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64-4B8F-926D-BFB5F818839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64-4B8F-926D-BFB5F818839B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64-4B8F-926D-BFB5F818839B}"/>
              </c:ext>
            </c:extLst>
          </c:dPt>
          <c:dPt>
            <c:idx val="4"/>
            <c:bubble3D val="0"/>
            <c:spPr>
              <a:solidFill>
                <a:srgbClr val="B381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64-4B8F-926D-BFB5F818839B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64-4B8F-926D-BFB5F818839B}"/>
              </c:ext>
            </c:extLst>
          </c:dPt>
          <c:dLbls>
            <c:dLbl>
              <c:idx val="0"/>
              <c:layout>
                <c:manualLayout>
                  <c:x val="2.8388921972042052E-2"/>
                  <c:y val="4.93066176016212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64-4B8F-926D-BFB5F818839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64-4B8F-926D-BFB5F818839B}"/>
                </c:ext>
              </c:extLst>
            </c:dLbl>
            <c:dLbl>
              <c:idx val="2"/>
              <c:layout>
                <c:manualLayout>
                  <c:x val="-5.2992654347811835E-2"/>
                  <c:y val="1.64355392005402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64-4B8F-926D-BFB5F818839B}"/>
                </c:ext>
              </c:extLst>
            </c:dLbl>
            <c:dLbl>
              <c:idx val="3"/>
              <c:layout>
                <c:manualLayout>
                  <c:x val="-2.8388921972042059E-2"/>
                  <c:y val="-9.86132352032425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64-4B8F-926D-BFB5F818839B}"/>
                </c:ext>
              </c:extLst>
            </c:dLbl>
            <c:dLbl>
              <c:idx val="4"/>
              <c:layout>
                <c:manualLayout>
                  <c:x val="-2.2711137577633642E-2"/>
                  <c:y val="-4.93066176016213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64-4B8F-926D-BFB5F818839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Category 1: Ritual</c:v>
                </c:pt>
                <c:pt idx="1">
                  <c:v>Category 2: Academic</c:v>
                </c:pt>
                <c:pt idx="2">
                  <c:v>Category 3: Structural</c:v>
                </c:pt>
                <c:pt idx="3">
                  <c:v>Category 4: District Engagement</c:v>
                </c:pt>
                <c:pt idx="4">
                  <c:v>Category 5: Social</c:v>
                </c:pt>
                <c:pt idx="5">
                  <c:v>Category 6: Charitable</c:v>
                </c:pt>
              </c:strCache>
            </c:strRef>
          </c:cat>
          <c:val>
            <c:numRef>
              <c:f>Charts!$C$3:$C$8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64-4B8F-926D-BFB5F8188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Priorities, Districts 1 &amp; 2 Combined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Charts!$D$2</c:f>
              <c:strCache>
                <c:ptCount val="1"/>
                <c:pt idx="0">
                  <c:v>Combined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545-4A5E-AC75-62255ED741E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545-4A5E-AC75-62255ED741E0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545-4A5E-AC75-62255ED741E0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545-4A5E-AC75-62255ED741E0}"/>
              </c:ext>
            </c:extLst>
          </c:dPt>
          <c:dPt>
            <c:idx val="4"/>
            <c:bubble3D val="0"/>
            <c:spPr>
              <a:solidFill>
                <a:srgbClr val="B381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545-4A5E-AC75-62255ED741E0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545-4A5E-AC75-62255ED741E0}"/>
              </c:ext>
            </c:extLst>
          </c:dPt>
          <c:dLbls>
            <c:dLbl>
              <c:idx val="1"/>
              <c:layout>
                <c:manualLayout>
                  <c:x val="1.7033353183225231E-2"/>
                  <c:y val="2.8762193600945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45-4A5E-AC75-62255ED741E0}"/>
                </c:ext>
              </c:extLst>
            </c:dLbl>
            <c:dLbl>
              <c:idx val="2"/>
              <c:layout>
                <c:manualLayout>
                  <c:x val="-2.8388921972042052E-2"/>
                  <c:y val="4.108884800134957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45-4A5E-AC75-62255ED741E0}"/>
                </c:ext>
              </c:extLst>
            </c:dLbl>
            <c:dLbl>
              <c:idx val="3"/>
              <c:layout>
                <c:manualLayout>
                  <c:x val="-2.6496327173905918E-2"/>
                  <c:y val="-7.39599264024320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45-4A5E-AC75-62255ED741E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Category 1: Ritual</c:v>
                </c:pt>
                <c:pt idx="1">
                  <c:v>Category 2: Academic</c:v>
                </c:pt>
                <c:pt idx="2">
                  <c:v>Category 3: Structural</c:v>
                </c:pt>
                <c:pt idx="3">
                  <c:v>Category 4: District Engagement</c:v>
                </c:pt>
                <c:pt idx="4">
                  <c:v>Category 5: Social</c:v>
                </c:pt>
                <c:pt idx="5">
                  <c:v>Category 6: Charitable</c:v>
                </c:pt>
              </c:strCache>
            </c:strRef>
          </c:cat>
          <c:val>
            <c:numRef>
              <c:f>Charts!$D$3:$D$8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545-4A5E-AC75-62255ED74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Weighted Priorities, District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Charts!$L$2</c:f>
              <c:strCache>
                <c:ptCount val="1"/>
                <c:pt idx="0">
                  <c:v>District 1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532-461D-B530-9E04489679C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532-461D-B530-9E04489679C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532-461D-B530-9E04489679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532-461D-B530-9E04489679CB}"/>
              </c:ext>
            </c:extLst>
          </c:dPt>
          <c:dPt>
            <c:idx val="4"/>
            <c:bubble3D val="0"/>
            <c:spPr>
              <a:solidFill>
                <a:srgbClr val="B381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532-461D-B530-9E04489679CB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532-461D-B530-9E04489679CB}"/>
              </c:ext>
            </c:extLst>
          </c:dPt>
          <c:dLbls>
            <c:dLbl>
              <c:idx val="0"/>
              <c:layout>
                <c:manualLayout>
                  <c:x val="-9.462973990680754E-3"/>
                  <c:y val="8.6286580802837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2-461D-B530-9E04489679CB}"/>
                </c:ext>
              </c:extLst>
            </c:dLbl>
            <c:dLbl>
              <c:idx val="1"/>
              <c:layout>
                <c:manualLayout>
                  <c:x val="1.8925947981361369E-2"/>
                  <c:y val="3.2871078401080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2-461D-B530-9E04489679CB}"/>
                </c:ext>
              </c:extLst>
            </c:dLbl>
            <c:dLbl>
              <c:idx val="2"/>
              <c:layout>
                <c:manualLayout>
                  <c:x val="-1.51407583850891E-2"/>
                  <c:y val="7.80688112025671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2-461D-B530-9E04489679CB}"/>
                </c:ext>
              </c:extLst>
            </c:dLbl>
            <c:dLbl>
              <c:idx val="3"/>
              <c:layout>
                <c:manualLayout>
                  <c:x val="-1.7033353183225242E-2"/>
                  <c:y val="-9.86132352032426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32-461D-B530-9E04489679CB}"/>
                </c:ext>
              </c:extLst>
            </c:dLbl>
            <c:dLbl>
              <c:idx val="4"/>
              <c:layout>
                <c:manualLayout>
                  <c:x val="1.7033353183225231E-2"/>
                  <c:y val="-6.57421568021617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32-461D-B530-9E04489679CB}"/>
                </c:ext>
              </c:extLst>
            </c:dLbl>
            <c:dLbl>
              <c:idx val="5"/>
              <c:layout>
                <c:manualLayout>
                  <c:x val="3.7851895962722737E-3"/>
                  <c:y val="-3.28710784010808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32-461D-B530-9E04489679C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Category 1: Ritual</c:v>
                </c:pt>
                <c:pt idx="1">
                  <c:v>Category 2: Academic</c:v>
                </c:pt>
                <c:pt idx="2">
                  <c:v>Category 3: Structural</c:v>
                </c:pt>
                <c:pt idx="3">
                  <c:v>Category 4: District Engagement</c:v>
                </c:pt>
                <c:pt idx="4">
                  <c:v>Category 5: Social</c:v>
                </c:pt>
                <c:pt idx="5">
                  <c:v>Category 6: Charitable</c:v>
                </c:pt>
              </c:strCache>
            </c:strRef>
          </c:cat>
          <c:val>
            <c:numRef>
              <c:f>Charts!$L$3:$L$8</c:f>
              <c:numCache>
                <c:formatCode>General</c:formatCode>
                <c:ptCount val="6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32-461D-B530-9E0448967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Weighted Priorities, District 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Charts!$M$2</c:f>
              <c:strCache>
                <c:ptCount val="1"/>
                <c:pt idx="0">
                  <c:v>District 2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E6-4C82-8A07-746C8E54875B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E6-4C82-8A07-746C8E54875B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E6-4C82-8A07-746C8E5487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E6-4C82-8A07-746C8E54875B}"/>
              </c:ext>
            </c:extLst>
          </c:dPt>
          <c:dPt>
            <c:idx val="4"/>
            <c:bubble3D val="0"/>
            <c:spPr>
              <a:solidFill>
                <a:srgbClr val="B381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E6-4C82-8A07-746C8E5487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5E6-4C82-8A07-746C8E54875B}"/>
              </c:ext>
            </c:extLst>
          </c:dPt>
          <c:dLbls>
            <c:dLbl>
              <c:idx val="5"/>
              <c:layout>
                <c:manualLayout>
                  <c:x val="2.2711137577633642E-2"/>
                  <c:y val="-6.16332720020266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5E6-4C82-8A07-746C8E5487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Category 1: Ritual</c:v>
                </c:pt>
                <c:pt idx="1">
                  <c:v>Category 2: Academic</c:v>
                </c:pt>
                <c:pt idx="2">
                  <c:v>Category 3: Structural</c:v>
                </c:pt>
                <c:pt idx="3">
                  <c:v>Category 4: District Engagement</c:v>
                </c:pt>
                <c:pt idx="4">
                  <c:v>Category 5: Social</c:v>
                </c:pt>
                <c:pt idx="5">
                  <c:v>Category 6: Charitable</c:v>
                </c:pt>
              </c:strCache>
            </c:strRef>
          </c:cat>
          <c:val>
            <c:numRef>
              <c:f>Charts!$M$3:$M$8</c:f>
              <c:numCache>
                <c:formatCode>General</c:formatCode>
                <c:ptCount val="6"/>
                <c:pt idx="0">
                  <c:v>19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5E6-4C82-8A07-746C8E548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Weighted Priorities, Districts</a:t>
            </a:r>
            <a:r>
              <a:rPr lang="en-US" baseline="0"/>
              <a:t> 1 &amp; 2 Combined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Charts!$N$2</c:f>
              <c:strCache>
                <c:ptCount val="1"/>
                <c:pt idx="0">
                  <c:v>Combined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0D-4BFE-B26A-28255CA36460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0D-4BFE-B26A-28255CA36460}"/>
              </c:ext>
            </c:extLst>
          </c:dPt>
          <c:dPt>
            <c:idx val="2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0D-4BFE-B26A-28255CA36460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0D-4BFE-B26A-28255CA36460}"/>
              </c:ext>
            </c:extLst>
          </c:dPt>
          <c:dPt>
            <c:idx val="4"/>
            <c:bubble3D val="0"/>
            <c:spPr>
              <a:solidFill>
                <a:srgbClr val="B381D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0D-4BFE-B26A-28255CA36460}"/>
              </c:ext>
            </c:extLst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0D-4BFE-B26A-28255CA36460}"/>
              </c:ext>
            </c:extLst>
          </c:dPt>
          <c:dLbls>
            <c:dLbl>
              <c:idx val="0"/>
              <c:layout>
                <c:manualLayout>
                  <c:x val="6.4120697784064193E-2"/>
                  <c:y val="-7.8068811202567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0D-4BFE-B26A-28255CA36460}"/>
                </c:ext>
              </c:extLst>
            </c:dLbl>
            <c:dLbl>
              <c:idx val="1"/>
              <c:layout>
                <c:manualLayout>
                  <c:x val="-3.394625176803396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0D-4BFE-B26A-28255CA36460}"/>
                </c:ext>
              </c:extLst>
            </c:dLbl>
            <c:dLbl>
              <c:idx val="2"/>
              <c:layout>
                <c:manualLayout>
                  <c:x val="-2.0744931636020744E-2"/>
                  <c:y val="6.16332720020266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0D-4BFE-B26A-28255CA36460}"/>
                </c:ext>
              </c:extLst>
            </c:dLbl>
            <c:dLbl>
              <c:idx val="3"/>
              <c:layout>
                <c:manualLayout>
                  <c:x val="-4.9033474776049052E-2"/>
                  <c:y val="8.21776960027021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0D-4BFE-B26A-28255CA36460}"/>
                </c:ext>
              </c:extLst>
            </c:dLbl>
            <c:dLbl>
              <c:idx val="5"/>
              <c:layout>
                <c:manualLayout>
                  <c:x val="5.6577086280056579E-3"/>
                  <c:y val="-2.46533088008106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0D-4BFE-B26A-28255CA3646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Charts!$A$3:$A$8</c:f>
              <c:strCache>
                <c:ptCount val="6"/>
                <c:pt idx="0">
                  <c:v>Category 1: Ritual</c:v>
                </c:pt>
                <c:pt idx="1">
                  <c:v>Category 2: Academic</c:v>
                </c:pt>
                <c:pt idx="2">
                  <c:v>Category 3: Structural</c:v>
                </c:pt>
                <c:pt idx="3">
                  <c:v>Category 4: District Engagement</c:v>
                </c:pt>
                <c:pt idx="4">
                  <c:v>Category 5: Social</c:v>
                </c:pt>
                <c:pt idx="5">
                  <c:v>Category 6: Charitable</c:v>
                </c:pt>
              </c:strCache>
            </c:strRef>
          </c:cat>
          <c:val>
            <c:numRef>
              <c:f>Charts!$N$3:$N$8</c:f>
              <c:numCache>
                <c:formatCode>General</c:formatCode>
                <c:ptCount val="6"/>
                <c:pt idx="0">
                  <c:v>22</c:v>
                </c:pt>
                <c:pt idx="1">
                  <c:v>6</c:v>
                </c:pt>
                <c:pt idx="2">
                  <c:v>8</c:v>
                </c:pt>
                <c:pt idx="3">
                  <c:v>3</c:v>
                </c:pt>
                <c:pt idx="4">
                  <c:v>21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80D-4BFE-B26A-28255CA3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5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80961</xdr:colOff>
      <xdr:row>8</xdr:row>
      <xdr:rowOff>176211</xdr:rowOff>
    </xdr:from>
    <xdr:to>
      <xdr:col>6</xdr:col>
      <xdr:colOff>600075</xdr:colOff>
      <xdr:row>25</xdr:row>
      <xdr:rowOff>28574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25</xdr:row>
      <xdr:rowOff>180975</xdr:rowOff>
    </xdr:from>
    <xdr:to>
      <xdr:col>6</xdr:col>
      <xdr:colOff>604839</xdr:colOff>
      <xdr:row>42</xdr:row>
      <xdr:rowOff>33338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42</xdr:row>
      <xdr:rowOff>142875</xdr:rowOff>
    </xdr:from>
    <xdr:to>
      <xdr:col>6</xdr:col>
      <xdr:colOff>409575</xdr:colOff>
      <xdr:row>58</xdr:row>
      <xdr:rowOff>185738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8</xdr:row>
      <xdr:rowOff>171450</xdr:rowOff>
    </xdr:from>
    <xdr:to>
      <xdr:col>18</xdr:col>
      <xdr:colOff>152400</xdr:colOff>
      <xdr:row>25</xdr:row>
      <xdr:rowOff>23813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333375</xdr:colOff>
      <xdr:row>25</xdr:row>
      <xdr:rowOff>180975</xdr:rowOff>
    </xdr:from>
    <xdr:to>
      <xdr:col>18</xdr:col>
      <xdr:colOff>152400</xdr:colOff>
      <xdr:row>42</xdr:row>
      <xdr:rowOff>33338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333375</xdr:colOff>
      <xdr:row>42</xdr:row>
      <xdr:rowOff>142875</xdr:rowOff>
    </xdr:from>
    <xdr:to>
      <xdr:col>18</xdr:col>
      <xdr:colOff>152400</xdr:colOff>
      <xdr:row>58</xdr:row>
      <xdr:rowOff>185738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85725</xdr:rowOff>
    </xdr:from>
    <xdr:to>
      <xdr:col>17</xdr:col>
      <xdr:colOff>133350</xdr:colOff>
      <xdr:row>37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85725"/>
          <a:ext cx="5695950" cy="706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8" sqref="C8"/>
    </sheetView>
    <sheetView tabSelected="1" workbookViewId="1">
      <selection activeCell="D1" sqref="D1"/>
    </sheetView>
  </sheetViews>
  <sheetFormatPr defaultRowHeight="15" x14ac:dyDescent="0.25"/>
  <cols>
    <col min="1" max="1" width="8.42578125" style="1" customWidth="1"/>
    <col min="2" max="2" width="23.28515625" customWidth="1"/>
    <col min="3" max="3" width="31.42578125" customWidth="1"/>
    <col min="4" max="4" width="30.85546875" customWidth="1"/>
    <col min="5" max="5" width="36.7109375" customWidth="1"/>
    <col min="6" max="7" width="14.140625" customWidth="1"/>
    <col min="8" max="8" width="16.42578125" customWidth="1"/>
  </cols>
  <sheetData>
    <row r="1" spans="1:8" ht="18.75" x14ac:dyDescent="0.3">
      <c r="A1" s="11" t="s">
        <v>28</v>
      </c>
      <c r="D1" t="s">
        <v>46</v>
      </c>
    </row>
    <row r="2" spans="1:8" ht="19.5" thickBot="1" x14ac:dyDescent="0.35">
      <c r="A2" s="11" t="s">
        <v>29</v>
      </c>
    </row>
    <row r="3" spans="1:8" ht="42" customHeight="1" thickBot="1" x14ac:dyDescent="0.3">
      <c r="A3" s="20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2" t="s">
        <v>26</v>
      </c>
      <c r="G3" s="22" t="s">
        <v>37</v>
      </c>
      <c r="H3" s="23" t="s">
        <v>30</v>
      </c>
    </row>
    <row r="4" spans="1:8" x14ac:dyDescent="0.25">
      <c r="A4" s="12">
        <v>2</v>
      </c>
      <c r="B4" s="13" t="s">
        <v>6</v>
      </c>
      <c r="C4" s="13" t="s">
        <v>10</v>
      </c>
      <c r="D4" s="13" t="s">
        <v>7</v>
      </c>
      <c r="E4" s="13" t="s">
        <v>11</v>
      </c>
      <c r="F4" s="14" t="s">
        <v>27</v>
      </c>
      <c r="G4" s="14">
        <f>IF(COUNTIFS(C:C,C4,D:D,D4,E:E,E4) &gt; 0, COUNTIFS(C:C,C4,D:D,D4,E:E,E4) - 1, 0)</f>
        <v>0</v>
      </c>
      <c r="H4" s="25" t="s">
        <v>31</v>
      </c>
    </row>
    <row r="5" spans="1:8" x14ac:dyDescent="0.25">
      <c r="A5" s="12">
        <v>2</v>
      </c>
      <c r="B5" s="13" t="s">
        <v>22</v>
      </c>
      <c r="C5" s="13"/>
      <c r="D5" s="13"/>
      <c r="E5" s="13"/>
      <c r="F5" s="14" t="s">
        <v>44</v>
      </c>
      <c r="G5" s="14" t="s">
        <v>45</v>
      </c>
      <c r="H5" s="30" t="s">
        <v>32</v>
      </c>
    </row>
    <row r="6" spans="1:8" x14ac:dyDescent="0.25">
      <c r="A6" s="12">
        <v>2</v>
      </c>
      <c r="B6" s="13" t="s">
        <v>18</v>
      </c>
      <c r="C6" s="13" t="s">
        <v>11</v>
      </c>
      <c r="D6" s="13" t="s">
        <v>9</v>
      </c>
      <c r="E6" s="13" t="s">
        <v>10</v>
      </c>
      <c r="F6" s="14" t="s">
        <v>27</v>
      </c>
      <c r="G6" s="14">
        <f>IF(COUNTIFS(C:C,C6,D:D,D6,E:E,E6) &gt; 0, COUNTIFS(C:C,C6,D:D,D6,E:E,E6) - 1, 0)</f>
        <v>1</v>
      </c>
      <c r="H6" s="29" t="s">
        <v>33</v>
      </c>
    </row>
    <row r="7" spans="1:8" x14ac:dyDescent="0.25">
      <c r="A7" s="12">
        <v>2</v>
      </c>
      <c r="B7" s="13" t="s">
        <v>19</v>
      </c>
      <c r="C7" s="13" t="s">
        <v>11</v>
      </c>
      <c r="D7" s="13" t="s">
        <v>9</v>
      </c>
      <c r="E7" s="13" t="s">
        <v>10</v>
      </c>
      <c r="F7" s="14" t="s">
        <v>27</v>
      </c>
      <c r="G7" s="14">
        <f>IF(COUNTIFS(C:C,C7,D:D,D7,E:E,E7) &gt; 0, COUNTIFS(C:C,C7,D:D,D7,E:E,E7) - 1, 0)</f>
        <v>1</v>
      </c>
      <c r="H7" s="29" t="s">
        <v>33</v>
      </c>
    </row>
    <row r="8" spans="1:8" x14ac:dyDescent="0.25">
      <c r="A8" s="12">
        <v>2</v>
      </c>
      <c r="B8" s="13" t="s">
        <v>23</v>
      </c>
      <c r="C8" s="13" t="s">
        <v>11</v>
      </c>
      <c r="D8" s="13" t="s">
        <v>10</v>
      </c>
      <c r="E8" s="13" t="s">
        <v>9</v>
      </c>
      <c r="F8" s="14" t="s">
        <v>27</v>
      </c>
      <c r="G8" s="14">
        <v>0</v>
      </c>
      <c r="H8" s="30" t="s">
        <v>34</v>
      </c>
    </row>
    <row r="9" spans="1:8" x14ac:dyDescent="0.25">
      <c r="A9" s="12">
        <v>2</v>
      </c>
      <c r="B9" s="13" t="s">
        <v>16</v>
      </c>
      <c r="C9" s="13" t="s">
        <v>12</v>
      </c>
      <c r="D9" s="13" t="s">
        <v>11</v>
      </c>
      <c r="E9" s="13" t="s">
        <v>10</v>
      </c>
      <c r="F9" s="14" t="s">
        <v>27</v>
      </c>
      <c r="G9" s="14">
        <f>IF(COUNTIFS(C:C,C9,D:D,D9,E:E,E9) &gt; 0, COUNTIFS(C:C,C9,D:D,D9,E:E,E9) - 1, 0)</f>
        <v>0</v>
      </c>
      <c r="H9" s="28" t="s">
        <v>33</v>
      </c>
    </row>
    <row r="10" spans="1:8" x14ac:dyDescent="0.25">
      <c r="A10" s="12">
        <v>2</v>
      </c>
      <c r="B10" s="13" t="s">
        <v>13</v>
      </c>
      <c r="C10" s="13" t="s">
        <v>7</v>
      </c>
      <c r="D10" s="13" t="s">
        <v>10</v>
      </c>
      <c r="E10" s="13" t="s">
        <v>11</v>
      </c>
      <c r="F10" s="19" t="s">
        <v>21</v>
      </c>
      <c r="G10" s="14">
        <f>IF(COUNTIFS(C:C,C10,D:D,D10,E:E,E10) &gt; 0, COUNTIFS(C:C,C10,D:D,D10,E:E,E10) - 1, 0)</f>
        <v>0</v>
      </c>
      <c r="H10" s="25" t="s">
        <v>31</v>
      </c>
    </row>
    <row r="11" spans="1:8" x14ac:dyDescent="0.25">
      <c r="A11" s="12">
        <v>2</v>
      </c>
      <c r="B11" s="13" t="s">
        <v>14</v>
      </c>
      <c r="C11" s="13" t="s">
        <v>10</v>
      </c>
      <c r="D11" s="13" t="s">
        <v>9</v>
      </c>
      <c r="E11" s="13" t="s">
        <v>11</v>
      </c>
      <c r="F11" s="19" t="s">
        <v>21</v>
      </c>
      <c r="G11" s="14">
        <f>IF(COUNTIFS(C:C,C11,D:D,D11,E:E,E11) &gt; 0, COUNTIFS(C:C,C11,D:D,D11,E:E,E11) - 1, 0)</f>
        <v>0</v>
      </c>
      <c r="H11" s="25" t="s">
        <v>31</v>
      </c>
    </row>
    <row r="12" spans="1:8" x14ac:dyDescent="0.25">
      <c r="A12" s="12">
        <v>2</v>
      </c>
      <c r="B12" s="13" t="s">
        <v>15</v>
      </c>
      <c r="C12" s="13" t="s">
        <v>11</v>
      </c>
      <c r="D12" s="13" t="s">
        <v>7</v>
      </c>
      <c r="E12" s="13" t="s">
        <v>10</v>
      </c>
      <c r="F12" s="14" t="s">
        <v>27</v>
      </c>
      <c r="G12" s="14">
        <f>IF(COUNTIFS(C:C,C12,D:D,D12,E:E,E12) &gt; 0, COUNTIFS(C:C,C12,D:D,D12,E:E,E12) - 1, 0)</f>
        <v>0</v>
      </c>
      <c r="H12" s="28" t="s">
        <v>33</v>
      </c>
    </row>
    <row r="13" spans="1:8" x14ac:dyDescent="0.25">
      <c r="A13" s="12">
        <v>2</v>
      </c>
      <c r="B13" s="13" t="s">
        <v>17</v>
      </c>
      <c r="C13" s="13" t="s">
        <v>10</v>
      </c>
      <c r="D13" s="13" t="s">
        <v>11</v>
      </c>
      <c r="E13" s="13" t="s">
        <v>9</v>
      </c>
      <c r="F13" s="19" t="s">
        <v>21</v>
      </c>
      <c r="G13" s="14">
        <f>IF(COUNTIFS(C:C,C13,D:D,D13,E:E,E13) &gt; 0, COUNTIFS(C:C,C13,D:D,D13,E:E,E13) - 1, 0)</f>
        <v>0</v>
      </c>
      <c r="H13" s="25" t="s">
        <v>31</v>
      </c>
    </row>
    <row r="14" spans="1:8" x14ac:dyDescent="0.25">
      <c r="A14" s="12">
        <v>2</v>
      </c>
      <c r="B14" s="13" t="s">
        <v>24</v>
      </c>
      <c r="C14" s="13" t="s">
        <v>10</v>
      </c>
      <c r="D14" s="13" t="s">
        <v>9</v>
      </c>
      <c r="E14" s="13" t="s">
        <v>7</v>
      </c>
      <c r="F14" s="19" t="s">
        <v>21</v>
      </c>
      <c r="G14" s="14">
        <f>IF(COUNTIFS(C:C,C14,D:D,D14,E:E,E14) &gt; 0, COUNTIFS(C:C,C14,D:D,D14,E:E,E14) - 1, 0)</f>
        <v>0</v>
      </c>
      <c r="H14" s="26" t="s">
        <v>31</v>
      </c>
    </row>
    <row r="15" spans="1:8" x14ac:dyDescent="0.25">
      <c r="A15" s="12">
        <v>2</v>
      </c>
      <c r="B15" s="13" t="s">
        <v>25</v>
      </c>
      <c r="C15" s="13" t="s">
        <v>10</v>
      </c>
      <c r="D15" s="13" t="s">
        <v>11</v>
      </c>
      <c r="E15" s="13" t="s">
        <v>7</v>
      </c>
      <c r="F15" s="14" t="s">
        <v>27</v>
      </c>
      <c r="G15" s="14">
        <f>IF(COUNTIFS(C:C,C15,D:D,D15,E:E,E15) &gt; 0, COUNTIFS(C:C,C15,D:D,D15,E:E,E15) - 1, 0)</f>
        <v>0</v>
      </c>
      <c r="H15" s="27" t="s">
        <v>34</v>
      </c>
    </row>
    <row r="16" spans="1:8" x14ac:dyDescent="0.25">
      <c r="A16" s="12">
        <v>2</v>
      </c>
      <c r="B16" s="13" t="s">
        <v>20</v>
      </c>
      <c r="C16" s="13" t="s">
        <v>11</v>
      </c>
      <c r="D16" s="13" t="s">
        <v>10</v>
      </c>
      <c r="E16" s="13" t="s">
        <v>7</v>
      </c>
      <c r="F16" s="19" t="s">
        <v>21</v>
      </c>
      <c r="G16" s="14">
        <f>IF(COUNTIFS(C:C,C16,D:D,D16,E:E,E16) &gt; 0, COUNTIFS(C:C,C16,D:D,D16,E:E,E16) - 1, 0)</f>
        <v>0</v>
      </c>
      <c r="H16" s="26" t="s">
        <v>31</v>
      </c>
    </row>
    <row r="17" spans="1:8" ht="15.75" thickBot="1" x14ac:dyDescent="0.3">
      <c r="A17" s="16"/>
      <c r="B17" s="17"/>
      <c r="C17" s="17"/>
      <c r="D17" s="17"/>
      <c r="E17" s="17"/>
      <c r="F17" s="17"/>
      <c r="G17" s="17"/>
      <c r="H17" s="18"/>
    </row>
  </sheetData>
  <autoFilter ref="A3:H16"/>
  <dataValidations count="1">
    <dataValidation type="list" allowBlank="1" showInputMessage="1" showErrorMessage="1" sqref="C4:E16">
      <formula1>Categories</formula1>
    </dataValidation>
  </dataValidations>
  <pageMargins left="0.7" right="0.7" top="0.75" bottom="0.75" header="0.3" footer="0.3"/>
  <pageSetup paperSize="9" orientation="portrait" verticalDpi="59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C520F-3051-446F-8F3C-0C2095F845D0}">
            <xm:f>'Category Descriptions'!$A$7</xm:f>
            <x14:dxf>
              <fill>
                <patternFill>
                  <bgColor theme="0" tint="-0.14996795556505021"/>
                </patternFill>
              </fill>
            </x14:dxf>
          </x14:cfRule>
          <x14:cfRule type="cellIs" priority="2" operator="equal" id="{A1C2F82A-CDF8-4688-A63A-ECE901E5DFD2}">
            <xm:f>'Category Descriptions'!$A$6</xm:f>
            <x14:dxf>
              <fill>
                <patternFill>
                  <bgColor rgb="FFB381D9"/>
                </patternFill>
              </fill>
            </x14:dxf>
          </x14:cfRule>
          <x14:cfRule type="cellIs" priority="3" operator="equal" id="{978FAE78-3139-431E-934D-AFEB79D8E89B}">
            <xm:f>'Category Descriptions'!$A$5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4" operator="equal" id="{C57DF686-95AE-4CB6-8113-0AD0540CE771}">
            <xm:f>'Category Descriptions'!$A$4</xm:f>
            <x14:dxf>
              <fill>
                <patternFill>
                  <bgColor theme="7" tint="0.59996337778862885"/>
                </patternFill>
              </fill>
            </x14:dxf>
          </x14:cfRule>
          <x14:cfRule type="cellIs" priority="5" operator="equal" id="{1967649B-81FC-4A7E-8D42-2CC3FC7CF4B6}">
            <xm:f>'Category Descriptions'!$A$3</xm:f>
            <x14:dxf>
              <fill>
                <patternFill>
                  <bgColor rgb="FF00B0F0"/>
                </patternFill>
              </fill>
            </x14:dxf>
          </x14:cfRule>
          <x14:cfRule type="cellIs" priority="6" operator="equal" id="{5EDD877E-7955-481F-B88C-8D7B6B432D8B}">
            <xm:f>'Category Descriptions'!$A$2</xm:f>
            <x14:dxf>
              <fill>
                <patternFill>
                  <bgColor theme="9" tint="0.59996337778862885"/>
                </patternFill>
              </fill>
            </x14:dxf>
          </x14:cfRule>
          <xm:sqref>C1:E1048576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/>
    <sheetView topLeftCell="A25" workbookViewId="1">
      <selection activeCell="U52" sqref="U52"/>
    </sheetView>
  </sheetViews>
  <sheetFormatPr defaultRowHeight="15" x14ac:dyDescent="0.25"/>
  <cols>
    <col min="1" max="1" width="30.140625" customWidth="1"/>
    <col min="2" max="2" width="14.5703125" style="1" customWidth="1"/>
    <col min="3" max="3" width="14.140625" style="1" bestFit="1" customWidth="1"/>
    <col min="4" max="4" width="15.7109375" style="1" customWidth="1"/>
    <col min="14" max="14" width="10.5703125" customWidth="1"/>
    <col min="17" max="17" width="10.85546875" customWidth="1"/>
  </cols>
  <sheetData>
    <row r="1" spans="1:17" x14ac:dyDescent="0.25">
      <c r="B1" s="1" t="s">
        <v>38</v>
      </c>
      <c r="C1" s="1" t="s">
        <v>39</v>
      </c>
      <c r="F1" t="s">
        <v>38</v>
      </c>
      <c r="I1" t="s">
        <v>39</v>
      </c>
      <c r="L1" s="31" t="s">
        <v>43</v>
      </c>
      <c r="M1" s="32"/>
      <c r="N1" s="33"/>
      <c r="O1" s="31" t="s">
        <v>42</v>
      </c>
      <c r="P1" s="32"/>
      <c r="Q1" s="33"/>
    </row>
    <row r="2" spans="1:17" x14ac:dyDescent="0.25">
      <c r="B2" s="1" t="s">
        <v>35</v>
      </c>
      <c r="C2" s="1" t="s">
        <v>35</v>
      </c>
      <c r="D2" s="1" t="s">
        <v>36</v>
      </c>
      <c r="F2" s="1" t="s">
        <v>40</v>
      </c>
      <c r="G2" s="1" t="s">
        <v>41</v>
      </c>
      <c r="H2" s="1"/>
      <c r="I2" s="1" t="s">
        <v>40</v>
      </c>
      <c r="J2" s="1" t="s">
        <v>41</v>
      </c>
      <c r="L2" s="12" t="s">
        <v>38</v>
      </c>
      <c r="M2" s="14" t="s">
        <v>39</v>
      </c>
      <c r="N2" s="15" t="s">
        <v>36</v>
      </c>
      <c r="O2" s="12" t="s">
        <v>38</v>
      </c>
      <c r="P2" s="14" t="s">
        <v>39</v>
      </c>
      <c r="Q2" s="35" t="s">
        <v>36</v>
      </c>
    </row>
    <row r="3" spans="1:17" x14ac:dyDescent="0.25">
      <c r="A3" s="6" t="s">
        <v>10</v>
      </c>
      <c r="B3" s="1">
        <f>COUNTIFS('District Results'!C:C, Charts!A3, 'District Results'!A:A, 1)</f>
        <v>0</v>
      </c>
      <c r="C3" s="1">
        <f>COUNTIFS('District Results'!C:C, Charts!A3, 'District Results'!A:A, 2)</f>
        <v>5</v>
      </c>
      <c r="D3" s="1">
        <f>B3+C3</f>
        <v>5</v>
      </c>
      <c r="F3">
        <f>COUNTIFS('District Results'!D:D, Charts!A3, 'District Results'!A:A, 1)</f>
        <v>0</v>
      </c>
      <c r="G3">
        <f>COUNTIFS('District Results'!E:E, Charts!A3, 'District Results'!A:A, 1)</f>
        <v>0</v>
      </c>
      <c r="I3">
        <f>COUNTIFS('District Results'!D:D, Charts!A3, 'District Results'!A:A, 2)</f>
        <v>3</v>
      </c>
      <c r="J3">
        <f>COUNTIFS('District Results'!E:E, Charts!A3, 'District Results'!A:A, 2)</f>
        <v>4</v>
      </c>
      <c r="L3" s="34">
        <f>B3*3+F3*2+I3*1</f>
        <v>3</v>
      </c>
      <c r="M3" s="13">
        <f>C3*3+G3*2+J3*1</f>
        <v>19</v>
      </c>
      <c r="N3" s="35">
        <f>L3+M3</f>
        <v>22</v>
      </c>
      <c r="O3" s="34">
        <f>RANK(L3,L$3:L$8)</f>
        <v>2</v>
      </c>
      <c r="P3" s="13">
        <f>RANK(M3,M$3:M$8)</f>
        <v>1</v>
      </c>
      <c r="Q3" s="35">
        <f>RANK(N3,N$3:N$8)</f>
        <v>1</v>
      </c>
    </row>
    <row r="4" spans="1:17" x14ac:dyDescent="0.25">
      <c r="A4" s="13" t="s">
        <v>9</v>
      </c>
      <c r="B4" s="1">
        <f>COUNTIFS('District Results'!C:C, Charts!A4, 'District Results'!A:A, 1)</f>
        <v>0</v>
      </c>
      <c r="C4" s="1">
        <f>COUNTIFS('District Results'!C:C, Charts!A4, 'District Results'!A:A, 2)</f>
        <v>0</v>
      </c>
      <c r="D4" s="1">
        <f t="shared" ref="D4:D8" si="0">B4+C4</f>
        <v>0</v>
      </c>
      <c r="F4">
        <f>COUNTIFS('District Results'!D:D, Charts!A4, 'District Results'!A:A, 1)</f>
        <v>0</v>
      </c>
      <c r="G4">
        <f>COUNTIFS('District Results'!E:E, Charts!A4, 'District Results'!A:A, 1)</f>
        <v>0</v>
      </c>
      <c r="I4">
        <f>COUNTIFS('District Results'!D:D, Charts!A4, 'District Results'!A:A, 2)</f>
        <v>4</v>
      </c>
      <c r="J4">
        <f>COUNTIFS('District Results'!E:E, Charts!A4, 'District Results'!A:A, 2)</f>
        <v>2</v>
      </c>
      <c r="L4" s="34">
        <f t="shared" ref="L4:L8" si="1">B4*3+F4*2+I4*1</f>
        <v>4</v>
      </c>
      <c r="M4" s="13">
        <f t="shared" ref="M4:M8" si="2">C4*3+G4*2+J4*1</f>
        <v>2</v>
      </c>
      <c r="N4" s="35">
        <f t="shared" ref="N4:N8" si="3">L4+M4</f>
        <v>6</v>
      </c>
      <c r="O4" s="34">
        <f t="shared" ref="O4:O8" si="4">RANK(L4,L$3:L$8)</f>
        <v>1</v>
      </c>
      <c r="P4" s="13">
        <f t="shared" ref="P4:P8" si="5">RANK(M4,M$3:M$8)</f>
        <v>5</v>
      </c>
      <c r="Q4" s="35">
        <f t="shared" ref="Q4:Q8" si="6">RANK(N4,N$3:N$8)</f>
        <v>4</v>
      </c>
    </row>
    <row r="5" spans="1:17" x14ac:dyDescent="0.25">
      <c r="A5" s="7" t="s">
        <v>7</v>
      </c>
      <c r="B5" s="1">
        <f>COUNTIFS('District Results'!C:C, Charts!A5, 'District Results'!A:A, 1)</f>
        <v>0</v>
      </c>
      <c r="C5" s="1">
        <f>COUNTIFS('District Results'!C:C, Charts!A5, 'District Results'!A:A, 2)</f>
        <v>1</v>
      </c>
      <c r="D5" s="1">
        <f t="shared" si="0"/>
        <v>1</v>
      </c>
      <c r="F5">
        <f>COUNTIFS('District Results'!D:D, Charts!A5, 'District Results'!A:A, 1)</f>
        <v>0</v>
      </c>
      <c r="G5">
        <f>COUNTIFS('District Results'!E:E, Charts!A5, 'District Results'!A:A, 1)</f>
        <v>0</v>
      </c>
      <c r="I5">
        <f>COUNTIFS('District Results'!D:D, Charts!A5, 'District Results'!A:A, 2)</f>
        <v>2</v>
      </c>
      <c r="J5">
        <f>COUNTIFS('District Results'!E:E, Charts!A5, 'District Results'!A:A, 2)</f>
        <v>3</v>
      </c>
      <c r="L5" s="34">
        <f t="shared" si="1"/>
        <v>2</v>
      </c>
      <c r="M5" s="13">
        <f t="shared" si="2"/>
        <v>6</v>
      </c>
      <c r="N5" s="35">
        <f t="shared" si="3"/>
        <v>8</v>
      </c>
      <c r="O5" s="34">
        <f t="shared" si="4"/>
        <v>4</v>
      </c>
      <c r="P5" s="13">
        <f t="shared" si="5"/>
        <v>3</v>
      </c>
      <c r="Q5" s="35">
        <f t="shared" si="6"/>
        <v>3</v>
      </c>
    </row>
    <row r="6" spans="1:17" x14ac:dyDescent="0.25">
      <c r="A6" s="8" t="s">
        <v>12</v>
      </c>
      <c r="B6" s="1">
        <f>COUNTIFS('District Results'!C:C, Charts!A6, 'District Results'!A:A, 1)</f>
        <v>0</v>
      </c>
      <c r="C6" s="1">
        <f>COUNTIFS('District Results'!C:C, Charts!A6, 'District Results'!A:A, 2)</f>
        <v>1</v>
      </c>
      <c r="D6" s="1">
        <f t="shared" si="0"/>
        <v>1</v>
      </c>
      <c r="F6">
        <f>COUNTIFS('District Results'!D:D, Charts!A6, 'District Results'!A:A, 1)</f>
        <v>0</v>
      </c>
      <c r="G6">
        <f>COUNTIFS('District Results'!E:E, Charts!A6, 'District Results'!A:A, 1)</f>
        <v>0</v>
      </c>
      <c r="I6">
        <f>COUNTIFS('District Results'!D:D, Charts!A6, 'District Results'!A:A, 2)</f>
        <v>0</v>
      </c>
      <c r="J6">
        <f>COUNTIFS('District Results'!E:E, Charts!A6, 'District Results'!A:A, 2)</f>
        <v>0</v>
      </c>
      <c r="L6" s="34">
        <f t="shared" si="1"/>
        <v>0</v>
      </c>
      <c r="M6" s="13">
        <f t="shared" si="2"/>
        <v>3</v>
      </c>
      <c r="N6" s="35">
        <f t="shared" si="3"/>
        <v>3</v>
      </c>
      <c r="O6" s="34">
        <f t="shared" si="4"/>
        <v>5</v>
      </c>
      <c r="P6" s="13">
        <f t="shared" si="5"/>
        <v>4</v>
      </c>
      <c r="Q6" s="35">
        <f t="shared" si="6"/>
        <v>5</v>
      </c>
    </row>
    <row r="7" spans="1:17" x14ac:dyDescent="0.25">
      <c r="A7" s="24" t="s">
        <v>11</v>
      </c>
      <c r="B7" s="1">
        <f>COUNTIFS('District Results'!C:C, Charts!A7, 'District Results'!A:A, 1)</f>
        <v>0</v>
      </c>
      <c r="C7" s="1">
        <f>COUNTIFS('District Results'!C:C, Charts!A7, 'District Results'!A:A, 2)</f>
        <v>5</v>
      </c>
      <c r="D7" s="1">
        <f t="shared" si="0"/>
        <v>5</v>
      </c>
      <c r="F7">
        <f>COUNTIFS('District Results'!D:D, Charts!A7, 'District Results'!A:A, 1)</f>
        <v>0</v>
      </c>
      <c r="G7">
        <f>COUNTIFS('District Results'!E:E, Charts!A7, 'District Results'!A:A, 1)</f>
        <v>0</v>
      </c>
      <c r="I7">
        <f>COUNTIFS('District Results'!D:D, Charts!A7, 'District Results'!A:A, 2)</f>
        <v>3</v>
      </c>
      <c r="J7">
        <f>COUNTIFS('District Results'!E:E, Charts!A7, 'District Results'!A:A, 2)</f>
        <v>3</v>
      </c>
      <c r="L7" s="34">
        <f t="shared" si="1"/>
        <v>3</v>
      </c>
      <c r="M7" s="13">
        <f t="shared" si="2"/>
        <v>18</v>
      </c>
      <c r="N7" s="35">
        <f t="shared" si="3"/>
        <v>21</v>
      </c>
      <c r="O7" s="34">
        <f t="shared" si="4"/>
        <v>2</v>
      </c>
      <c r="P7" s="13">
        <f t="shared" si="5"/>
        <v>2</v>
      </c>
      <c r="Q7" s="35">
        <f t="shared" si="6"/>
        <v>2</v>
      </c>
    </row>
    <row r="8" spans="1:17" ht="15.75" thickBot="1" x14ac:dyDescent="0.3">
      <c r="A8" s="10" t="s">
        <v>8</v>
      </c>
      <c r="B8" s="1">
        <f>COUNTIFS('District Results'!C:C, Charts!A8, 'District Results'!A:A, 1)</f>
        <v>0</v>
      </c>
      <c r="C8" s="1">
        <f>COUNTIFS('District Results'!C:C, Charts!A8, 'District Results'!A:A, 2)</f>
        <v>0</v>
      </c>
      <c r="D8" s="1">
        <f t="shared" si="0"/>
        <v>0</v>
      </c>
      <c r="F8">
        <f>COUNTIFS('District Results'!D:D, Charts!A8, 'District Results'!A:A, 1)</f>
        <v>0</v>
      </c>
      <c r="G8">
        <f>COUNTIFS('District Results'!E:E, Charts!A8, 'District Results'!A:A, 1)</f>
        <v>0</v>
      </c>
      <c r="I8">
        <f>COUNTIFS('District Results'!D:D, Charts!A8, 'District Results'!A:A, 2)</f>
        <v>0</v>
      </c>
      <c r="J8">
        <f>COUNTIFS('District Results'!E:E, Charts!A8, 'District Results'!A:A, 2)</f>
        <v>0</v>
      </c>
      <c r="L8" s="36">
        <f t="shared" si="1"/>
        <v>0</v>
      </c>
      <c r="M8" s="17">
        <f t="shared" si="2"/>
        <v>0</v>
      </c>
      <c r="N8" s="18">
        <f t="shared" si="3"/>
        <v>0</v>
      </c>
      <c r="O8" s="36">
        <f t="shared" si="4"/>
        <v>5</v>
      </c>
      <c r="P8" s="17">
        <f t="shared" si="5"/>
        <v>6</v>
      </c>
      <c r="Q8" s="18">
        <f t="shared" si="6"/>
        <v>6</v>
      </c>
    </row>
  </sheetData>
  <conditionalFormatting sqref="A4">
    <cfRule type="cellIs" dxfId="11" priority="1" operator="equal">
      <formula>$A$8</formula>
    </cfRule>
    <cfRule type="cellIs" dxfId="10" priority="2" operator="equal">
      <formula>$A$7</formula>
    </cfRule>
    <cfRule type="cellIs" dxfId="9" priority="3" operator="equal">
      <formula>$A$6</formula>
    </cfRule>
    <cfRule type="cellIs" dxfId="8" priority="4" operator="equal">
      <formula>$A$5</formula>
    </cfRule>
    <cfRule type="cellIs" dxfId="7" priority="5" operator="equal">
      <formula>$A$4</formula>
    </cfRule>
    <cfRule type="cellIs" dxfId="6" priority="6" operator="equal">
      <formula>$A$3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" sqref="A2:A7"/>
    </sheetView>
    <sheetView workbookViewId="1">
      <selection activeCell="H16" sqref="H16"/>
    </sheetView>
  </sheetViews>
  <sheetFormatPr defaultRowHeight="15" x14ac:dyDescent="0.25"/>
  <cols>
    <col min="1" max="1" width="29" style="5" customWidth="1"/>
    <col min="2" max="16384" width="9.140625" style="2"/>
  </cols>
  <sheetData>
    <row r="1" spans="1:1" x14ac:dyDescent="0.25">
      <c r="A1" s="3" t="s">
        <v>5</v>
      </c>
    </row>
    <row r="2" spans="1:1" x14ac:dyDescent="0.25">
      <c r="A2" s="6" t="s">
        <v>10</v>
      </c>
    </row>
    <row r="3" spans="1:1" x14ac:dyDescent="0.25">
      <c r="A3" s="13" t="s">
        <v>9</v>
      </c>
    </row>
    <row r="4" spans="1:1" x14ac:dyDescent="0.25">
      <c r="A4" s="7" t="s">
        <v>7</v>
      </c>
    </row>
    <row r="5" spans="1:1" x14ac:dyDescent="0.25">
      <c r="A5" s="8" t="s">
        <v>12</v>
      </c>
    </row>
    <row r="6" spans="1:1" x14ac:dyDescent="0.25">
      <c r="A6" s="9" t="s">
        <v>11</v>
      </c>
    </row>
    <row r="7" spans="1:1" x14ac:dyDescent="0.25">
      <c r="A7" s="10" t="s">
        <v>8</v>
      </c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</sheetData>
  <conditionalFormatting sqref="A3">
    <cfRule type="cellIs" dxfId="5" priority="1" operator="equal">
      <formula>$A$7</formula>
    </cfRule>
    <cfRule type="cellIs" dxfId="4" priority="2" operator="equal">
      <formula>$A$6</formula>
    </cfRule>
    <cfRule type="cellIs" dxfId="3" priority="3" operator="equal">
      <formula>$A$5</formula>
    </cfRule>
    <cfRule type="cellIs" dxfId="2" priority="4" operator="equal">
      <formula>$A$4</formula>
    </cfRule>
    <cfRule type="cellIs" dxfId="1" priority="5" operator="equal">
      <formula>$A$3</formula>
    </cfRule>
    <cfRule type="cellIs" dxfId="0" priority="6" operator="equal">
      <formula>$A$2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District Results</vt:lpstr>
      <vt:lpstr>Charts</vt:lpstr>
      <vt:lpstr>Category Descriptions</vt:lpstr>
      <vt:lpstr>Categories</vt:lpstr>
      <vt:lpstr>D1_Lodges</vt:lpstr>
      <vt:lpstr>D2_Lodges</vt:lpstr>
      <vt:lpstr>Lodges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Robert Clarke</cp:lastModifiedBy>
  <dcterms:created xsi:type="dcterms:W3CDTF">2017-05-30T00:46:18Z</dcterms:created>
  <dcterms:modified xsi:type="dcterms:W3CDTF">2017-06-06T15:25:18Z</dcterms:modified>
</cp:coreProperties>
</file>